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alibor.hodalj\OneDrive\Desktop\IZVJEŠĆA O ISPLATAMA\"/>
    </mc:Choice>
  </mc:AlternateContent>
  <xr:revisionPtr revIDLastSave="0" documentId="13_ncr:1_{E535DC74-CE5E-49F0-ACF0-60B65B96CAAA}" xr6:coauthVersionLast="47" xr6:coauthVersionMax="47" xr10:uidLastSave="{00000000-0000-0000-0000-000000000000}"/>
  <bookViews>
    <workbookView xWindow="-120" yWindow="-120" windowWidth="29040" windowHeight="15720" tabRatio="909" activeTab="2" xr2:uid="{00000000-000D-0000-FFFF-FFFF00000000}"/>
  </bookViews>
  <sheets>
    <sheet name="01-26" sheetId="12" r:id="rId1"/>
    <sheet name="02-26" sheetId="11" r:id="rId2"/>
    <sheet name="03-26" sheetId="10" r:id="rId3"/>
  </sheets>
  <definedNames>
    <definedName name="_xlnm._FilterDatabase" localSheetId="0" hidden="1">'01-26'!$B$6:$H$66</definedName>
    <definedName name="_xlnm._FilterDatabase" localSheetId="1" hidden="1">'02-26'!$B$6:$H$63</definedName>
    <definedName name="_xlnm._FilterDatabase" localSheetId="2" hidden="1">'03-26'!$B$6:$H$75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0" l="1"/>
  <c r="E44" i="10"/>
  <c r="E33" i="10"/>
  <c r="E30" i="10"/>
  <c r="E29" i="10"/>
  <c r="E33" i="11" l="1"/>
  <c r="E29" i="11"/>
  <c r="E28" i="11"/>
  <c r="E27" i="11"/>
  <c r="E22" i="11" l="1"/>
  <c r="E46" i="12" l="1"/>
  <c r="E35" i="12"/>
  <c r="E28" i="12"/>
  <c r="E24" i="12"/>
  <c r="E21" i="12"/>
  <c r="E18" i="12"/>
  <c r="E36" i="12" s="1"/>
  <c r="E42" i="12"/>
  <c r="E39" i="12"/>
  <c r="E13" i="12"/>
  <c r="E40" i="11"/>
  <c r="E17" i="11"/>
  <c r="E48" i="10"/>
  <c r="E17" i="10"/>
  <c r="E37" i="11" l="1"/>
  <c r="E45" i="10"/>
</calcChain>
</file>

<file path=xl/sharedStrings.xml><?xml version="1.0" encoding="utf-8"?>
<sst xmlns="http://schemas.openxmlformats.org/spreadsheetml/2006/main" count="312" uniqueCount="107">
  <si>
    <t>OIB</t>
  </si>
  <si>
    <t>63073332379</t>
  </si>
  <si>
    <t>68419124305</t>
  </si>
  <si>
    <t>87311810356</t>
  </si>
  <si>
    <t>85821130368</t>
  </si>
  <si>
    <t>81793146560</t>
  </si>
  <si>
    <t>Iznos</t>
  </si>
  <si>
    <t>Rashod</t>
  </si>
  <si>
    <t>Sjedište</t>
  </si>
  <si>
    <t>Ostale usluge</t>
  </si>
  <si>
    <t>Računalne usluge</t>
  </si>
  <si>
    <t>Zakupnine i najamnine</t>
  </si>
  <si>
    <t>Energija</t>
  </si>
  <si>
    <t>Komunalne usluge</t>
  </si>
  <si>
    <t>Plaće za redovan rad</t>
  </si>
  <si>
    <t>Plaće za posebne uvjete rada</t>
  </si>
  <si>
    <t>Ostali rashodi za zaposlene</t>
  </si>
  <si>
    <t>Službena putovanja</t>
  </si>
  <si>
    <t>ISPLATA NOVČANIH SREDSTAVA  ZA</t>
  </si>
  <si>
    <t>Naziv  primatelja</t>
  </si>
  <si>
    <t>Doprinos za obvezno zdravstveno osiguranje</t>
  </si>
  <si>
    <t>Usluge tekućeg i investicijskog održavanja</t>
  </si>
  <si>
    <t>Usluge telefona, pošte i prijevoza</t>
  </si>
  <si>
    <t>Uredski materijal i ostali materijalni rashodi</t>
  </si>
  <si>
    <t>NAZIV ISPLATITELJA:  DRŽAVNI ARHIV U SISKU, SISAK</t>
  </si>
  <si>
    <t>Naziv rashoda</t>
  </si>
  <si>
    <t>Obveze za bolovanje na teret zdr.zavoda</t>
  </si>
  <si>
    <t>Porez na dohodak iz plaća</t>
  </si>
  <si>
    <t>Dopr.za mirovinsko osig.iz plaća</t>
  </si>
  <si>
    <t>Obveze za dopr.za obvezno zdrav.osiguranje</t>
  </si>
  <si>
    <t>Ostale obveze za zaposlene-neto,opor.+neopor.</t>
  </si>
  <si>
    <t>Naknada za prijevoz, rad na terenu i odv.život</t>
  </si>
  <si>
    <t>KTC</t>
  </si>
  <si>
    <t>FORMAT C</t>
  </si>
  <si>
    <t>NARODNE NOVINE</t>
  </si>
  <si>
    <t>64546066176</t>
  </si>
  <si>
    <t>ZAGREB</t>
  </si>
  <si>
    <t>KRIŽEVCI</t>
  </si>
  <si>
    <t xml:space="preserve">HEP-OPSKRBA </t>
  </si>
  <si>
    <t>INA</t>
  </si>
  <si>
    <t>27759560625</t>
  </si>
  <si>
    <t>MEĐIMURJE-PLIN</t>
  </si>
  <si>
    <t>29035933600</t>
  </si>
  <si>
    <t>ČAKOVEC</t>
  </si>
  <si>
    <t>Sitni inventar i auto gume</t>
  </si>
  <si>
    <t>HP-HRVATSKA POŠTA</t>
  </si>
  <si>
    <t>HRVATSKI TELEKOM</t>
  </si>
  <si>
    <t>A1 HRVATSKA</t>
  </si>
  <si>
    <t>29524210204</t>
  </si>
  <si>
    <t>SISAK</t>
  </si>
  <si>
    <t>SERVIS Luka Perić</t>
  </si>
  <si>
    <t xml:space="preserve">DARMIKON </t>
  </si>
  <si>
    <t>48587600480</t>
  </si>
  <si>
    <t>GOSPODARENJE OTPADOM SISAK</t>
  </si>
  <si>
    <t>25388753075</t>
  </si>
  <si>
    <t xml:space="preserve">SISAČKI VODOVOD </t>
  </si>
  <si>
    <t>KOMUNALAC PETRINJA</t>
  </si>
  <si>
    <t>53696178845</t>
  </si>
  <si>
    <t>PETRINJA</t>
  </si>
  <si>
    <t xml:space="preserve">PROPRINT </t>
  </si>
  <si>
    <t>72612732139</t>
  </si>
  <si>
    <t xml:space="preserve">NETCOM </t>
  </si>
  <si>
    <t>46118101286</t>
  </si>
  <si>
    <t>RIJEKA</t>
  </si>
  <si>
    <t xml:space="preserve">FINANCIJSKA AGENCIJA </t>
  </si>
  <si>
    <t>Reprezentacija</t>
  </si>
  <si>
    <t xml:space="preserve">ZALOGAJNICA </t>
  </si>
  <si>
    <t>19085616827</t>
  </si>
  <si>
    <t>Ostali nespomenuti rashodi poslovanja</t>
  </si>
  <si>
    <t>GRAD PETRINJA</t>
  </si>
  <si>
    <t>HRVATSKA RADIOTELEVIZIJA</t>
  </si>
  <si>
    <t>Obveze za bankarske usl.i usl.platnog prometa</t>
  </si>
  <si>
    <t xml:space="preserve">OTP BANKA </t>
  </si>
  <si>
    <t>52508873833</t>
  </si>
  <si>
    <t>SPLIT</t>
  </si>
  <si>
    <t>Uredska oprema i namještaj</t>
  </si>
  <si>
    <t>Knjige</t>
  </si>
  <si>
    <t>HRVATSKI INSTITUT ZA POVIJEST</t>
  </si>
  <si>
    <t>23296176633</t>
  </si>
  <si>
    <t>SJAJ UO, vl. Luka Senjak</t>
  </si>
  <si>
    <t>94526606707</t>
  </si>
  <si>
    <t>19676981309</t>
  </si>
  <si>
    <t>Premije osiguranja</t>
  </si>
  <si>
    <t xml:space="preserve">CROATIA OSIGURANJE </t>
  </si>
  <si>
    <t>26187994862</t>
  </si>
  <si>
    <t>OŽUJAK</t>
  </si>
  <si>
    <t>METALNA GALANTERIJA VRBANUS</t>
  </si>
  <si>
    <t>88781829121</t>
  </si>
  <si>
    <t>VELJAČA</t>
  </si>
  <si>
    <t>SIJEČANJ</t>
  </si>
  <si>
    <t>2026.</t>
  </si>
  <si>
    <t>HVAC SOLUTIONS</t>
  </si>
  <si>
    <t>Pristojbe i naknade</t>
  </si>
  <si>
    <t>BURSIK - OTKUP ARH.GRADIVA</t>
  </si>
  <si>
    <t>Dod.ulag.na građ.objektima ENERG. OBNOVA</t>
  </si>
  <si>
    <t>Dod.ulag.na postr.i opremi ENERG. OBNOVA</t>
  </si>
  <si>
    <t>KARTONAŽA VLAŠIĆ vl.VLADO VLAŠIĆ</t>
  </si>
  <si>
    <t>PRUDNICE</t>
  </si>
  <si>
    <t xml:space="preserve">LIMES PLUS </t>
  </si>
  <si>
    <t>57560191883</t>
  </si>
  <si>
    <t>85106651596</t>
  </si>
  <si>
    <t xml:space="preserve">MET CROATIA ENERGY TRADE </t>
  </si>
  <si>
    <t>DESPOT INFINITUS</t>
  </si>
  <si>
    <t>VELIKO POLJE</t>
  </si>
  <si>
    <t>46602631231</t>
  </si>
  <si>
    <t>INSTITUT ZA ETNOLOGIJU I FOLKL.</t>
  </si>
  <si>
    <t>37781872772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</si>
</sst>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4" fontId="0" fillId="0" borderId="1" xfId="0" applyNumberFormat="1" applyBorder="1"/>
    <xf numFmtId="0" fontId="0" fillId="0" borderId="1" xfId="0" applyBorder="1"/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/>
    <xf numFmtId="0" fontId="9" fillId="0" borderId="0" xfId="0" applyFont="1" applyAlignment="1">
      <alignment horizontal="center"/>
    </xf>
    <xf numFmtId="0" fontId="6" fillId="0" borderId="1" xfId="0" applyFont="1" applyBorder="1"/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2" fillId="0" borderId="1" xfId="0" applyFont="1" applyBorder="1"/>
    <xf numFmtId="4" fontId="0" fillId="0" borderId="10" xfId="0" applyNumberFormat="1" applyBorder="1" applyAlignment="1">
      <alignment horizontal="right"/>
    </xf>
    <xf numFmtId="2" fontId="0" fillId="0" borderId="0" xfId="0" applyNumberForma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C8EA7-ED0D-4083-927C-A1B3B85BBE3B}">
  <sheetPr>
    <pageSetUpPr fitToPage="1"/>
  </sheetPr>
  <dimension ref="B2:G66"/>
  <sheetViews>
    <sheetView zoomScaleNormal="100" workbookViewId="0">
      <selection activeCell="E25" sqref="E25"/>
    </sheetView>
  </sheetViews>
  <sheetFormatPr defaultRowHeight="15" x14ac:dyDescent="0.25"/>
  <cols>
    <col min="1" max="1" width="3.42578125" customWidth="1"/>
    <col min="2" max="2" width="13.140625" customWidth="1"/>
    <col min="3" max="3" width="30.85546875" customWidth="1"/>
    <col min="4" max="4" width="15.85546875" customWidth="1"/>
    <col min="6" max="6" width="8.28515625" customWidth="1"/>
    <col min="7" max="7" width="43.140625" customWidth="1"/>
  </cols>
  <sheetData>
    <row r="2" spans="2:7" ht="15.75" x14ac:dyDescent="0.25">
      <c r="B2" s="20" t="s">
        <v>24</v>
      </c>
      <c r="C2" s="20"/>
      <c r="D2" s="20"/>
    </row>
    <row r="4" spans="2:7" x14ac:dyDescent="0.25">
      <c r="B4" t="s">
        <v>18</v>
      </c>
      <c r="D4" t="s">
        <v>89</v>
      </c>
      <c r="E4" t="s">
        <v>90</v>
      </c>
    </row>
    <row r="6" spans="2:7" x14ac:dyDescent="0.25">
      <c r="B6" s="19" t="s">
        <v>0</v>
      </c>
      <c r="C6" s="12" t="s">
        <v>19</v>
      </c>
      <c r="D6" s="11" t="s">
        <v>8</v>
      </c>
      <c r="E6" s="18" t="s">
        <v>6</v>
      </c>
      <c r="F6" s="19" t="s">
        <v>7</v>
      </c>
      <c r="G6" s="11" t="s">
        <v>25</v>
      </c>
    </row>
    <row r="7" spans="2:7" x14ac:dyDescent="0.25">
      <c r="B7" s="3"/>
      <c r="E7" s="1"/>
    </row>
    <row r="8" spans="2:7" x14ac:dyDescent="0.25">
      <c r="B8" s="5"/>
      <c r="C8" s="6"/>
      <c r="D8" s="14"/>
      <c r="E8" s="10">
        <v>29606.47</v>
      </c>
      <c r="F8" s="19">
        <v>3111</v>
      </c>
      <c r="G8" s="12" t="s">
        <v>14</v>
      </c>
    </row>
    <row r="9" spans="2:7" x14ac:dyDescent="0.25">
      <c r="B9" s="15"/>
      <c r="D9" s="16"/>
      <c r="E9" s="10">
        <v>216.4</v>
      </c>
      <c r="F9" s="19">
        <v>3122</v>
      </c>
      <c r="G9" s="12" t="s">
        <v>26</v>
      </c>
    </row>
    <row r="10" spans="2:7" x14ac:dyDescent="0.25">
      <c r="B10" s="15"/>
      <c r="D10" s="16"/>
      <c r="E10" s="10">
        <v>4153.95</v>
      </c>
      <c r="F10" s="19">
        <v>3141</v>
      </c>
      <c r="G10" s="12" t="s">
        <v>27</v>
      </c>
    </row>
    <row r="11" spans="2:7" x14ac:dyDescent="0.25">
      <c r="B11" s="15"/>
      <c r="D11" s="16"/>
      <c r="E11" s="10">
        <v>8424.06</v>
      </c>
      <c r="F11" s="19">
        <v>3151</v>
      </c>
      <c r="G11" s="12" t="s">
        <v>28</v>
      </c>
    </row>
    <row r="12" spans="2:7" x14ac:dyDescent="0.25">
      <c r="B12" s="7"/>
      <c r="C12" s="8"/>
      <c r="D12" s="9"/>
      <c r="E12" s="10">
        <v>6627.05</v>
      </c>
      <c r="F12" s="19">
        <v>3162</v>
      </c>
      <c r="G12" s="12" t="s">
        <v>29</v>
      </c>
    </row>
    <row r="13" spans="2:7" ht="18.75" customHeight="1" x14ac:dyDescent="0.25">
      <c r="B13" s="21">
        <v>31</v>
      </c>
      <c r="E13" s="22">
        <f>SUM(E8:E12)</f>
        <v>49027.93</v>
      </c>
    </row>
    <row r="14" spans="2:7" ht="18.75" customHeight="1" x14ac:dyDescent="0.25"/>
    <row r="15" spans="2:7" hidden="1" x14ac:dyDescent="0.25">
      <c r="B15" s="11"/>
      <c r="C15" s="11"/>
      <c r="D15" s="11"/>
      <c r="E15" s="17"/>
      <c r="F15" s="19">
        <v>3211</v>
      </c>
      <c r="G15" s="13" t="s">
        <v>17</v>
      </c>
    </row>
    <row r="16" spans="2:7" x14ac:dyDescent="0.25">
      <c r="B16" s="19"/>
      <c r="C16" s="11"/>
      <c r="D16" s="11"/>
      <c r="E16" s="17">
        <v>585.76</v>
      </c>
      <c r="F16" s="19">
        <v>3212</v>
      </c>
      <c r="G16" s="13" t="s">
        <v>31</v>
      </c>
    </row>
    <row r="17" spans="2:7" x14ac:dyDescent="0.25">
      <c r="B17" s="24" t="s">
        <v>35</v>
      </c>
      <c r="C17" s="11" t="s">
        <v>34</v>
      </c>
      <c r="D17" s="11" t="s">
        <v>36</v>
      </c>
      <c r="E17" s="17">
        <v>279.20999999999998</v>
      </c>
      <c r="F17" s="19">
        <v>3221</v>
      </c>
      <c r="G17" s="13" t="s">
        <v>23</v>
      </c>
    </row>
    <row r="18" spans="2:7" x14ac:dyDescent="0.25">
      <c r="B18" s="24">
        <v>95970838123</v>
      </c>
      <c r="C18" s="11" t="s">
        <v>32</v>
      </c>
      <c r="D18" s="11" t="s">
        <v>37</v>
      </c>
      <c r="E18" s="17">
        <f>70.59+204.44</f>
        <v>275.02999999999997</v>
      </c>
      <c r="F18" s="19">
        <v>3221</v>
      </c>
      <c r="G18" s="13" t="s">
        <v>23</v>
      </c>
    </row>
    <row r="19" spans="2:7" x14ac:dyDescent="0.25">
      <c r="B19" s="24" t="s">
        <v>1</v>
      </c>
      <c r="C19" s="25" t="s">
        <v>38</v>
      </c>
      <c r="D19" s="11" t="s">
        <v>36</v>
      </c>
      <c r="E19" s="17">
        <v>2054.3000000000002</v>
      </c>
      <c r="F19" s="19">
        <v>3223</v>
      </c>
      <c r="G19" s="13" t="s">
        <v>12</v>
      </c>
    </row>
    <row r="20" spans="2:7" x14ac:dyDescent="0.25">
      <c r="B20" s="24" t="s">
        <v>42</v>
      </c>
      <c r="C20" s="25" t="s">
        <v>41</v>
      </c>
      <c r="D20" s="11" t="s">
        <v>43</v>
      </c>
      <c r="E20" s="17">
        <v>5.58</v>
      </c>
      <c r="F20" s="19">
        <v>3223</v>
      </c>
      <c r="G20" s="13" t="s">
        <v>12</v>
      </c>
    </row>
    <row r="21" spans="2:7" x14ac:dyDescent="0.25">
      <c r="B21" s="24">
        <v>95970838123</v>
      </c>
      <c r="C21" s="11" t="s">
        <v>32</v>
      </c>
      <c r="D21" s="11" t="s">
        <v>37</v>
      </c>
      <c r="E21" s="17">
        <f>9.96+74.99</f>
        <v>84.949999999999989</v>
      </c>
      <c r="F21" s="19">
        <v>3225</v>
      </c>
      <c r="G21" s="13" t="s">
        <v>44</v>
      </c>
    </row>
    <row r="22" spans="2:7" x14ac:dyDescent="0.25">
      <c r="B22" s="24" t="s">
        <v>3</v>
      </c>
      <c r="C22" s="25" t="s">
        <v>45</v>
      </c>
      <c r="D22" s="11" t="s">
        <v>36</v>
      </c>
      <c r="E22" s="17">
        <v>79.400000000000006</v>
      </c>
      <c r="F22" s="19">
        <v>3231</v>
      </c>
      <c r="G22" s="13" t="s">
        <v>22</v>
      </c>
    </row>
    <row r="23" spans="2:7" x14ac:dyDescent="0.25">
      <c r="B23" s="24" t="s">
        <v>5</v>
      </c>
      <c r="C23" s="25" t="s">
        <v>46</v>
      </c>
      <c r="D23" s="11" t="s">
        <v>36</v>
      </c>
      <c r="E23" s="17">
        <v>56.3</v>
      </c>
      <c r="F23" s="19">
        <v>3231</v>
      </c>
      <c r="G23" s="13" t="s">
        <v>22</v>
      </c>
    </row>
    <row r="24" spans="2:7" x14ac:dyDescent="0.25">
      <c r="B24" s="24" t="s">
        <v>48</v>
      </c>
      <c r="C24" s="25" t="s">
        <v>47</v>
      </c>
      <c r="D24" s="11" t="s">
        <v>36</v>
      </c>
      <c r="E24" s="17">
        <f>42.23+213.24</f>
        <v>255.47</v>
      </c>
      <c r="F24" s="19">
        <v>3231</v>
      </c>
      <c r="G24" s="13" t="s">
        <v>22</v>
      </c>
    </row>
    <row r="25" spans="2:7" x14ac:dyDescent="0.25">
      <c r="B25" s="24">
        <v>49588737349</v>
      </c>
      <c r="C25" s="11" t="s">
        <v>33</v>
      </c>
      <c r="D25" s="11" t="s">
        <v>36</v>
      </c>
      <c r="E25" s="17">
        <v>600</v>
      </c>
      <c r="F25" s="19">
        <v>3232</v>
      </c>
      <c r="G25" s="13" t="s">
        <v>21</v>
      </c>
    </row>
    <row r="26" spans="2:7" x14ac:dyDescent="0.25">
      <c r="B26" s="24">
        <v>20945500325</v>
      </c>
      <c r="C26" s="25" t="s">
        <v>50</v>
      </c>
      <c r="D26" s="11" t="s">
        <v>36</v>
      </c>
      <c r="E26" s="17">
        <v>132.06</v>
      </c>
      <c r="F26" s="19">
        <v>3232</v>
      </c>
      <c r="G26" s="13" t="s">
        <v>21</v>
      </c>
    </row>
    <row r="27" spans="2:7" x14ac:dyDescent="0.25">
      <c r="B27" s="24">
        <v>94385309840</v>
      </c>
      <c r="C27" s="31" t="s">
        <v>91</v>
      </c>
      <c r="D27" s="11" t="s">
        <v>49</v>
      </c>
      <c r="E27" s="17">
        <v>1121.3499999999999</v>
      </c>
      <c r="F27" s="19">
        <v>3232</v>
      </c>
      <c r="G27" s="13" t="s">
        <v>21</v>
      </c>
    </row>
    <row r="28" spans="2:7" x14ac:dyDescent="0.25">
      <c r="B28" s="24" t="s">
        <v>54</v>
      </c>
      <c r="C28" s="25" t="s">
        <v>53</v>
      </c>
      <c r="D28" s="23" t="s">
        <v>49</v>
      </c>
      <c r="E28" s="17">
        <f>34.41+25.3</f>
        <v>59.709999999999994</v>
      </c>
      <c r="F28" s="19">
        <v>3234</v>
      </c>
      <c r="G28" s="13" t="s">
        <v>13</v>
      </c>
    </row>
    <row r="29" spans="2:7" x14ac:dyDescent="0.25">
      <c r="B29" s="28">
        <v>84218628128</v>
      </c>
      <c r="C29" s="25" t="s">
        <v>55</v>
      </c>
      <c r="D29" s="23" t="s">
        <v>49</v>
      </c>
      <c r="E29" s="17">
        <v>43.31</v>
      </c>
      <c r="F29" s="19">
        <v>3234</v>
      </c>
      <c r="G29" s="13" t="s">
        <v>13</v>
      </c>
    </row>
    <row r="30" spans="2:7" x14ac:dyDescent="0.25">
      <c r="B30" s="24" t="s">
        <v>57</v>
      </c>
      <c r="C30" s="25" t="s">
        <v>56</v>
      </c>
      <c r="D30" s="23" t="s">
        <v>58</v>
      </c>
      <c r="E30" s="17">
        <v>14.06</v>
      </c>
      <c r="F30" s="19">
        <v>3234</v>
      </c>
      <c r="G30" s="13" t="s">
        <v>13</v>
      </c>
    </row>
    <row r="31" spans="2:7" x14ac:dyDescent="0.25">
      <c r="B31" s="28" t="s">
        <v>60</v>
      </c>
      <c r="C31" s="25" t="s">
        <v>59</v>
      </c>
      <c r="D31" s="23" t="s">
        <v>36</v>
      </c>
      <c r="E31" s="17">
        <v>102.33</v>
      </c>
      <c r="F31" s="19">
        <v>3235</v>
      </c>
      <c r="G31" s="13" t="s">
        <v>11</v>
      </c>
    </row>
    <row r="32" spans="2:7" x14ac:dyDescent="0.25">
      <c r="B32" s="28" t="s">
        <v>4</v>
      </c>
      <c r="C32" s="25" t="s">
        <v>64</v>
      </c>
      <c r="D32" s="23" t="s">
        <v>36</v>
      </c>
      <c r="E32" s="17">
        <v>2.83</v>
      </c>
      <c r="F32" s="19">
        <v>3238</v>
      </c>
      <c r="G32" s="13" t="s">
        <v>10</v>
      </c>
    </row>
    <row r="33" spans="2:7" x14ac:dyDescent="0.25">
      <c r="B33" s="24" t="s">
        <v>62</v>
      </c>
      <c r="C33" s="25" t="s">
        <v>61</v>
      </c>
      <c r="D33" s="23" t="s">
        <v>63</v>
      </c>
      <c r="E33" s="17">
        <v>41.48</v>
      </c>
      <c r="F33" s="19">
        <v>3238</v>
      </c>
      <c r="G33" s="13" t="s">
        <v>10</v>
      </c>
    </row>
    <row r="34" spans="2:7" x14ac:dyDescent="0.25">
      <c r="B34" s="24" t="s">
        <v>2</v>
      </c>
      <c r="C34" s="25" t="s">
        <v>70</v>
      </c>
      <c r="D34" s="23" t="s">
        <v>36</v>
      </c>
      <c r="E34" s="17">
        <v>31.86</v>
      </c>
      <c r="F34" s="19">
        <v>3295</v>
      </c>
      <c r="G34" s="13" t="s">
        <v>92</v>
      </c>
    </row>
    <row r="35" spans="2:7" x14ac:dyDescent="0.25">
      <c r="B35" s="24" t="s">
        <v>4</v>
      </c>
      <c r="C35" s="25" t="s">
        <v>64</v>
      </c>
      <c r="D35" s="23" t="s">
        <v>36</v>
      </c>
      <c r="E35" s="17">
        <f>8.3+8.3+49.78</f>
        <v>66.38</v>
      </c>
      <c r="F35" s="19">
        <v>3299</v>
      </c>
      <c r="G35" s="13" t="s">
        <v>68</v>
      </c>
    </row>
    <row r="36" spans="2:7" x14ac:dyDescent="0.25">
      <c r="B36" s="26">
        <v>32</v>
      </c>
      <c r="E36" s="22">
        <f>SUM(E15:E35)</f>
        <v>5891.37</v>
      </c>
    </row>
    <row r="37" spans="2:7" x14ac:dyDescent="0.25">
      <c r="B37" s="1"/>
    </row>
    <row r="38" spans="2:7" x14ac:dyDescent="0.25">
      <c r="B38" s="24" t="s">
        <v>73</v>
      </c>
      <c r="C38" s="25" t="s">
        <v>72</v>
      </c>
      <c r="D38" s="11" t="s">
        <v>74</v>
      </c>
      <c r="E38" s="17">
        <v>77.349999999999994</v>
      </c>
      <c r="F38" s="19">
        <v>3431</v>
      </c>
      <c r="G38" s="13" t="s">
        <v>71</v>
      </c>
    </row>
    <row r="39" spans="2:7" x14ac:dyDescent="0.25">
      <c r="B39" s="26">
        <v>34</v>
      </c>
      <c r="C39" s="4"/>
      <c r="E39" s="22">
        <f>SUM(E38)</f>
        <v>77.349999999999994</v>
      </c>
    </row>
    <row r="40" spans="2:7" x14ac:dyDescent="0.25">
      <c r="C40" s="4"/>
    </row>
    <row r="41" spans="2:7" x14ac:dyDescent="0.25">
      <c r="B41" s="24"/>
      <c r="C41" s="31" t="s">
        <v>93</v>
      </c>
      <c r="D41" s="11" t="s">
        <v>36</v>
      </c>
      <c r="E41" s="17">
        <v>30</v>
      </c>
      <c r="F41" s="19">
        <v>4241</v>
      </c>
      <c r="G41" s="13" t="s">
        <v>76</v>
      </c>
    </row>
    <row r="42" spans="2:7" x14ac:dyDescent="0.25">
      <c r="B42" s="26">
        <v>42</v>
      </c>
      <c r="E42" s="22">
        <f>SUM(E41:E41)</f>
        <v>30</v>
      </c>
    </row>
    <row r="43" spans="2:7" x14ac:dyDescent="0.25">
      <c r="E43" s="2"/>
    </row>
    <row r="44" spans="2:7" x14ac:dyDescent="0.25">
      <c r="B44" s="29" t="s">
        <v>52</v>
      </c>
      <c r="C44" s="27" t="s">
        <v>51</v>
      </c>
      <c r="D44" s="11" t="s">
        <v>36</v>
      </c>
      <c r="E44" s="10">
        <v>517.5</v>
      </c>
      <c r="F44" s="11">
        <v>4511</v>
      </c>
      <c r="G44" s="11" t="s">
        <v>94</v>
      </c>
    </row>
    <row r="45" spans="2:7" x14ac:dyDescent="0.25">
      <c r="B45" s="29" t="s">
        <v>52</v>
      </c>
      <c r="C45" s="27" t="s">
        <v>51</v>
      </c>
      <c r="D45" s="11" t="s">
        <v>36</v>
      </c>
      <c r="E45" s="10">
        <v>15102.18</v>
      </c>
      <c r="F45" s="11">
        <v>4521</v>
      </c>
      <c r="G45" s="11" t="s">
        <v>95</v>
      </c>
    </row>
    <row r="46" spans="2:7" x14ac:dyDescent="0.25">
      <c r="B46" s="26">
        <v>45</v>
      </c>
      <c r="E46" s="22">
        <f>SUM(E44:E45)</f>
        <v>15619.68</v>
      </c>
    </row>
    <row r="47" spans="2:7" x14ac:dyDescent="0.25">
      <c r="E47" s="2"/>
    </row>
    <row r="48" spans="2:7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</sheetData>
  <sheetProtection algorithmName="SHA-512" hashValue="pya8QRxcAM5da0Attlqhlfj2oXn8stDVmuBlCfCopAqMAKgo9aKOnQWBTOA8KIXTtbpqoBfJTT4hJP471q43Hw==" saltValue="n4hcv8e9VKYYF9KAr20JGA==" spinCount="100000" sheet="1" objects="1" scenarios="1"/>
  <pageMargins left="0.7" right="0.7" top="0.75" bottom="0.75" header="0.3" footer="0.3"/>
  <pageSetup paperSize="9" scale="70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0670A-13BF-4A84-AB1F-569BBEB6EE36}">
  <sheetPr>
    <pageSetUpPr fitToPage="1"/>
  </sheetPr>
  <dimension ref="B2:G63"/>
  <sheetViews>
    <sheetView zoomScaleNormal="100" workbookViewId="0"/>
  </sheetViews>
  <sheetFormatPr defaultRowHeight="15" x14ac:dyDescent="0.25"/>
  <cols>
    <col min="1" max="1" width="3.42578125" customWidth="1"/>
    <col min="2" max="2" width="13.140625" customWidth="1"/>
    <col min="3" max="3" width="30.85546875" customWidth="1"/>
    <col min="4" max="4" width="15.85546875" customWidth="1"/>
    <col min="6" max="6" width="8.28515625" customWidth="1"/>
    <col min="7" max="7" width="43.140625" customWidth="1"/>
  </cols>
  <sheetData>
    <row r="2" spans="2:7" ht="15.75" x14ac:dyDescent="0.25">
      <c r="B2" s="20" t="s">
        <v>24</v>
      </c>
      <c r="C2" s="20"/>
      <c r="D2" s="20"/>
    </row>
    <row r="4" spans="2:7" x14ac:dyDescent="0.25">
      <c r="B4" t="s">
        <v>18</v>
      </c>
      <c r="D4" t="s">
        <v>88</v>
      </c>
      <c r="E4" t="s">
        <v>90</v>
      </c>
    </row>
    <row r="6" spans="2:7" x14ac:dyDescent="0.25">
      <c r="B6" s="19" t="s">
        <v>0</v>
      </c>
      <c r="C6" s="12" t="s">
        <v>19</v>
      </c>
      <c r="D6" s="11" t="s">
        <v>8</v>
      </c>
      <c r="E6" s="18" t="s">
        <v>6</v>
      </c>
      <c r="F6" s="19" t="s">
        <v>7</v>
      </c>
      <c r="G6" s="11" t="s">
        <v>25</v>
      </c>
    </row>
    <row r="7" spans="2:7" x14ac:dyDescent="0.25">
      <c r="B7" s="3"/>
      <c r="E7" s="1"/>
    </row>
    <row r="8" spans="2:7" x14ac:dyDescent="0.25">
      <c r="B8" s="5"/>
      <c r="C8" s="6"/>
      <c r="D8" s="14"/>
      <c r="E8" s="10">
        <v>28278.78</v>
      </c>
      <c r="F8" s="19">
        <v>3111</v>
      </c>
      <c r="G8" s="12" t="s">
        <v>14</v>
      </c>
    </row>
    <row r="9" spans="2:7" hidden="1" x14ac:dyDescent="0.25">
      <c r="B9" s="15"/>
      <c r="D9" s="16"/>
      <c r="E9" s="10"/>
      <c r="F9" s="19">
        <v>3114</v>
      </c>
      <c r="G9" s="12" t="s">
        <v>15</v>
      </c>
    </row>
    <row r="10" spans="2:7" hidden="1" x14ac:dyDescent="0.25">
      <c r="B10" s="15"/>
      <c r="D10" s="16"/>
      <c r="E10" s="10"/>
      <c r="F10" s="19">
        <v>3121</v>
      </c>
      <c r="G10" s="12" t="s">
        <v>16</v>
      </c>
    </row>
    <row r="11" spans="2:7" x14ac:dyDescent="0.25">
      <c r="B11" s="15"/>
      <c r="D11" s="16"/>
      <c r="E11" s="10">
        <v>226.24</v>
      </c>
      <c r="F11" s="19">
        <v>3122</v>
      </c>
      <c r="G11" s="12" t="s">
        <v>26</v>
      </c>
    </row>
    <row r="12" spans="2:7" hidden="1" x14ac:dyDescent="0.25">
      <c r="B12" s="15"/>
      <c r="D12" s="16"/>
      <c r="E12" s="10"/>
      <c r="F12" s="19">
        <v>3132</v>
      </c>
      <c r="G12" s="12" t="s">
        <v>20</v>
      </c>
    </row>
    <row r="13" spans="2:7" x14ac:dyDescent="0.25">
      <c r="B13" s="15"/>
      <c r="D13" s="16"/>
      <c r="E13" s="10">
        <v>4181.93</v>
      </c>
      <c r="F13" s="19">
        <v>3141</v>
      </c>
      <c r="G13" s="12" t="s">
        <v>27</v>
      </c>
    </row>
    <row r="14" spans="2:7" x14ac:dyDescent="0.25">
      <c r="B14" s="15"/>
      <c r="D14" s="16"/>
      <c r="E14" s="10">
        <v>8097.71</v>
      </c>
      <c r="F14" s="19">
        <v>3151</v>
      </c>
      <c r="G14" s="12" t="s">
        <v>28</v>
      </c>
    </row>
    <row r="15" spans="2:7" x14ac:dyDescent="0.25">
      <c r="B15" s="15"/>
      <c r="D15" s="16"/>
      <c r="E15" s="10">
        <v>6358.71</v>
      </c>
      <c r="F15" s="19">
        <v>3162</v>
      </c>
      <c r="G15" s="12" t="s">
        <v>29</v>
      </c>
    </row>
    <row r="16" spans="2:7" x14ac:dyDescent="0.25">
      <c r="B16" s="7"/>
      <c r="C16" s="8"/>
      <c r="D16" s="9"/>
      <c r="E16" s="10">
        <v>1233</v>
      </c>
      <c r="F16" s="19">
        <v>31711</v>
      </c>
      <c r="G16" s="12" t="s">
        <v>30</v>
      </c>
    </row>
    <row r="17" spans="2:7" ht="18.75" customHeight="1" x14ac:dyDescent="0.25">
      <c r="B17" s="21">
        <v>31</v>
      </c>
      <c r="E17" s="22">
        <f>SUM(E8:E16)</f>
        <v>48376.37</v>
      </c>
    </row>
    <row r="18" spans="2:7" ht="18.75" customHeight="1" x14ac:dyDescent="0.25"/>
    <row r="19" spans="2:7" hidden="1" x14ac:dyDescent="0.25">
      <c r="B19" s="11"/>
      <c r="C19" s="11"/>
      <c r="D19" s="11"/>
      <c r="E19" s="17"/>
      <c r="F19" s="19">
        <v>3211</v>
      </c>
      <c r="G19" s="13" t="s">
        <v>17</v>
      </c>
    </row>
    <row r="20" spans="2:7" x14ac:dyDescent="0.25">
      <c r="B20" s="19"/>
      <c r="C20" s="11"/>
      <c r="D20" s="11"/>
      <c r="E20" s="17">
        <v>613.52</v>
      </c>
      <c r="F20" s="19">
        <v>3212</v>
      </c>
      <c r="G20" s="13" t="s">
        <v>31</v>
      </c>
    </row>
    <row r="21" spans="2:7" x14ac:dyDescent="0.25">
      <c r="B21" s="24" t="s">
        <v>35</v>
      </c>
      <c r="C21" s="11" t="s">
        <v>34</v>
      </c>
      <c r="D21" s="11" t="s">
        <v>36</v>
      </c>
      <c r="E21" s="17">
        <v>141.44</v>
      </c>
      <c r="F21" s="19">
        <v>3221</v>
      </c>
      <c r="G21" s="13" t="s">
        <v>23</v>
      </c>
    </row>
    <row r="22" spans="2:7" x14ac:dyDescent="0.25">
      <c r="B22" s="24" t="s">
        <v>81</v>
      </c>
      <c r="C22" s="32" t="s">
        <v>96</v>
      </c>
      <c r="D22" s="11" t="s">
        <v>97</v>
      </c>
      <c r="E22" s="17">
        <f>75+1125</f>
        <v>1200</v>
      </c>
      <c r="F22" s="19">
        <v>3221</v>
      </c>
      <c r="G22" s="13" t="s">
        <v>23</v>
      </c>
    </row>
    <row r="23" spans="2:7" x14ac:dyDescent="0.25">
      <c r="B23" s="24">
        <v>95970838123</v>
      </c>
      <c r="C23" s="11" t="s">
        <v>32</v>
      </c>
      <c r="D23" s="11" t="s">
        <v>37</v>
      </c>
      <c r="E23" s="17">
        <v>8.5399999999999991</v>
      </c>
      <c r="F23" s="19">
        <v>3221</v>
      </c>
      <c r="G23" s="13" t="s">
        <v>23</v>
      </c>
    </row>
    <row r="24" spans="2:7" x14ac:dyDescent="0.25">
      <c r="B24" s="24">
        <v>95970838123</v>
      </c>
      <c r="C24" s="11" t="s">
        <v>32</v>
      </c>
      <c r="D24" s="11" t="s">
        <v>37</v>
      </c>
      <c r="E24" s="17">
        <v>16.45</v>
      </c>
      <c r="F24" s="19">
        <v>3225</v>
      </c>
      <c r="G24" s="13" t="s">
        <v>44</v>
      </c>
    </row>
    <row r="25" spans="2:7" x14ac:dyDescent="0.25">
      <c r="B25" s="24" t="s">
        <v>99</v>
      </c>
      <c r="C25" s="33" t="s">
        <v>98</v>
      </c>
      <c r="D25" s="11" t="s">
        <v>36</v>
      </c>
      <c r="E25" s="17">
        <v>48.69</v>
      </c>
      <c r="F25" s="19">
        <v>3225</v>
      </c>
      <c r="G25" s="13" t="s">
        <v>44</v>
      </c>
    </row>
    <row r="26" spans="2:7" x14ac:dyDescent="0.25">
      <c r="B26" s="24" t="s">
        <v>3</v>
      </c>
      <c r="C26" s="25" t="s">
        <v>45</v>
      </c>
      <c r="D26" s="11" t="s">
        <v>36</v>
      </c>
      <c r="E26" s="17">
        <v>70</v>
      </c>
      <c r="F26" s="19">
        <v>3231</v>
      </c>
      <c r="G26" s="13" t="s">
        <v>22</v>
      </c>
    </row>
    <row r="27" spans="2:7" x14ac:dyDescent="0.25">
      <c r="B27" s="24" t="s">
        <v>48</v>
      </c>
      <c r="C27" s="25" t="s">
        <v>47</v>
      </c>
      <c r="D27" s="11" t="s">
        <v>36</v>
      </c>
      <c r="E27" s="17">
        <f>42.27+212.45</f>
        <v>254.72</v>
      </c>
      <c r="F27" s="19">
        <v>3231</v>
      </c>
      <c r="G27" s="13" t="s">
        <v>22</v>
      </c>
    </row>
    <row r="28" spans="2:7" x14ac:dyDescent="0.25">
      <c r="B28" s="24" t="s">
        <v>54</v>
      </c>
      <c r="C28" s="25" t="s">
        <v>53</v>
      </c>
      <c r="D28" s="23" t="s">
        <v>49</v>
      </c>
      <c r="E28" s="17">
        <f>6.33+34.41</f>
        <v>40.739999999999995</v>
      </c>
      <c r="F28" s="19">
        <v>3234</v>
      </c>
      <c r="G28" s="13" t="s">
        <v>13</v>
      </c>
    </row>
    <row r="29" spans="2:7" x14ac:dyDescent="0.25">
      <c r="B29" s="28">
        <v>84218628128</v>
      </c>
      <c r="C29" s="25" t="s">
        <v>55</v>
      </c>
      <c r="D29" s="23" t="s">
        <v>49</v>
      </c>
      <c r="E29" s="17">
        <f>3.82+25.76</f>
        <v>29.580000000000002</v>
      </c>
      <c r="F29" s="19">
        <v>3234</v>
      </c>
      <c r="G29" s="13" t="s">
        <v>13</v>
      </c>
    </row>
    <row r="30" spans="2:7" x14ac:dyDescent="0.25">
      <c r="B30" s="24" t="s">
        <v>57</v>
      </c>
      <c r="C30" s="25" t="s">
        <v>56</v>
      </c>
      <c r="D30" s="23" t="s">
        <v>58</v>
      </c>
      <c r="E30" s="17">
        <v>23.9</v>
      </c>
      <c r="F30" s="19">
        <v>3234</v>
      </c>
      <c r="G30" s="13" t="s">
        <v>13</v>
      </c>
    </row>
    <row r="31" spans="2:7" x14ac:dyDescent="0.25">
      <c r="B31" s="28" t="s">
        <v>60</v>
      </c>
      <c r="C31" s="25" t="s">
        <v>59</v>
      </c>
      <c r="D31" s="23" t="s">
        <v>36</v>
      </c>
      <c r="E31" s="17">
        <v>135.35</v>
      </c>
      <c r="F31" s="19">
        <v>3235</v>
      </c>
      <c r="G31" s="13" t="s">
        <v>11</v>
      </c>
    </row>
    <row r="32" spans="2:7" x14ac:dyDescent="0.25">
      <c r="B32" s="28" t="s">
        <v>62</v>
      </c>
      <c r="C32" s="25" t="s">
        <v>61</v>
      </c>
      <c r="D32" s="23" t="s">
        <v>63</v>
      </c>
      <c r="E32" s="17">
        <v>41.48</v>
      </c>
      <c r="F32" s="19">
        <v>3238</v>
      </c>
      <c r="G32" s="13" t="s">
        <v>10</v>
      </c>
    </row>
    <row r="33" spans="2:7" x14ac:dyDescent="0.25">
      <c r="B33" s="24" t="s">
        <v>84</v>
      </c>
      <c r="C33" s="30" t="s">
        <v>83</v>
      </c>
      <c r="D33" s="23" t="s">
        <v>36</v>
      </c>
      <c r="E33" s="17">
        <f>41.25+72.66+251.53</f>
        <v>365.44</v>
      </c>
      <c r="F33" s="19">
        <v>3292</v>
      </c>
      <c r="G33" s="13" t="s">
        <v>82</v>
      </c>
    </row>
    <row r="34" spans="2:7" x14ac:dyDescent="0.25">
      <c r="B34" s="28" t="s">
        <v>2</v>
      </c>
      <c r="C34" s="25" t="s">
        <v>70</v>
      </c>
      <c r="D34" s="23" t="s">
        <v>36</v>
      </c>
      <c r="E34" s="17">
        <v>31.86</v>
      </c>
      <c r="F34" s="19">
        <v>3295</v>
      </c>
      <c r="G34" s="13" t="s">
        <v>92</v>
      </c>
    </row>
    <row r="35" spans="2:7" x14ac:dyDescent="0.25">
      <c r="B35" s="24">
        <v>11848400362</v>
      </c>
      <c r="C35" s="25" t="s">
        <v>69</v>
      </c>
      <c r="D35" s="23" t="s">
        <v>58</v>
      </c>
      <c r="E35" s="17">
        <v>9.5500000000000007</v>
      </c>
      <c r="F35" s="19">
        <v>3295</v>
      </c>
      <c r="G35" s="13" t="s">
        <v>92</v>
      </c>
    </row>
    <row r="36" spans="2:7" x14ac:dyDescent="0.25">
      <c r="B36" s="28" t="s">
        <v>4</v>
      </c>
      <c r="C36" s="25" t="s">
        <v>64</v>
      </c>
      <c r="D36" s="23" t="s">
        <v>36</v>
      </c>
      <c r="E36" s="17"/>
      <c r="F36" s="19">
        <v>3299</v>
      </c>
      <c r="G36" s="13" t="s">
        <v>68</v>
      </c>
    </row>
    <row r="37" spans="2:7" x14ac:dyDescent="0.25">
      <c r="B37" s="26">
        <v>32</v>
      </c>
      <c r="E37" s="22">
        <f>SUM(E19:E36)</f>
        <v>3031.26</v>
      </c>
    </row>
    <row r="38" spans="2:7" x14ac:dyDescent="0.25">
      <c r="B38" s="1"/>
    </row>
    <row r="39" spans="2:7" x14ac:dyDescent="0.25">
      <c r="B39" s="24" t="s">
        <v>73</v>
      </c>
      <c r="C39" s="25" t="s">
        <v>72</v>
      </c>
      <c r="D39" s="11" t="s">
        <v>74</v>
      </c>
      <c r="E39" s="17">
        <v>55.76</v>
      </c>
      <c r="F39" s="19">
        <v>3431</v>
      </c>
      <c r="G39" s="13" t="s">
        <v>71</v>
      </c>
    </row>
    <row r="40" spans="2:7" x14ac:dyDescent="0.25">
      <c r="B40" s="26">
        <v>34</v>
      </c>
      <c r="C40" s="4"/>
      <c r="E40" s="22">
        <f>SUM(E39)</f>
        <v>55.76</v>
      </c>
    </row>
    <row r="41" spans="2:7" x14ac:dyDescent="0.25">
      <c r="C41" s="4"/>
    </row>
    <row r="42" spans="2:7" x14ac:dyDescent="0.25">
      <c r="E42" s="2"/>
    </row>
    <row r="43" spans="2:7" x14ac:dyDescent="0.25">
      <c r="E43" s="2"/>
    </row>
    <row r="44" spans="2:7" x14ac:dyDescent="0.25">
      <c r="E44" s="2"/>
    </row>
    <row r="45" spans="2:7" x14ac:dyDescent="0.25">
      <c r="E45" s="2"/>
    </row>
    <row r="46" spans="2:7" x14ac:dyDescent="0.25">
      <c r="E46" s="2"/>
    </row>
    <row r="47" spans="2:7" x14ac:dyDescent="0.25">
      <c r="E47" s="2"/>
    </row>
    <row r="48" spans="2:7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</sheetData>
  <sheetProtection algorithmName="SHA-512" hashValue="3ROFsAf6ruRTHtLbWZPJkLG3lBCZ5Vchw54CVIpToRr+OdRyWmFcVyzlwQ76W9QH4w9LwmoGmha7hiaKeqOQFw==" saltValue="62B+lHUbmTLE6MQb3M2h6Q==" spinCount="100000" sheet="1" objects="1" scenarios="1"/>
  <pageMargins left="0.7" right="0.7" top="0.75" bottom="0.75" header="0.3" footer="0.3"/>
  <pageSetup paperSize="9" scale="70"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C934C-F981-486B-88DB-3C7DC5C48B46}">
  <sheetPr>
    <pageSetUpPr fitToPage="1"/>
  </sheetPr>
  <dimension ref="B2:G75"/>
  <sheetViews>
    <sheetView tabSelected="1" zoomScaleNormal="100" workbookViewId="0"/>
  </sheetViews>
  <sheetFormatPr defaultRowHeight="15" x14ac:dyDescent="0.25"/>
  <cols>
    <col min="1" max="1" width="3.42578125" customWidth="1"/>
    <col min="2" max="2" width="13.140625" customWidth="1"/>
    <col min="3" max="3" width="30.85546875" customWidth="1"/>
    <col min="4" max="4" width="15.85546875" customWidth="1"/>
    <col min="6" max="6" width="8.28515625" customWidth="1"/>
    <col min="7" max="7" width="43.140625" customWidth="1"/>
  </cols>
  <sheetData>
    <row r="2" spans="2:7" ht="15.75" x14ac:dyDescent="0.25">
      <c r="B2" s="20" t="s">
        <v>24</v>
      </c>
      <c r="C2" s="20"/>
      <c r="D2" s="20"/>
    </row>
    <row r="4" spans="2:7" x14ac:dyDescent="0.25">
      <c r="B4" t="s">
        <v>18</v>
      </c>
      <c r="D4" t="s">
        <v>85</v>
      </c>
      <c r="E4" t="s">
        <v>90</v>
      </c>
    </row>
    <row r="6" spans="2:7" x14ac:dyDescent="0.25">
      <c r="B6" s="19" t="s">
        <v>0</v>
      </c>
      <c r="C6" s="12" t="s">
        <v>19</v>
      </c>
      <c r="D6" s="11" t="s">
        <v>8</v>
      </c>
      <c r="E6" s="18" t="s">
        <v>6</v>
      </c>
      <c r="F6" s="19" t="s">
        <v>7</v>
      </c>
      <c r="G6" s="11" t="s">
        <v>25</v>
      </c>
    </row>
    <row r="7" spans="2:7" x14ac:dyDescent="0.25">
      <c r="B7" s="3"/>
      <c r="E7" s="1"/>
    </row>
    <row r="8" spans="2:7" x14ac:dyDescent="0.25">
      <c r="B8" s="5"/>
      <c r="C8" s="6"/>
      <c r="D8" s="14"/>
      <c r="E8" s="10">
        <v>29301.97</v>
      </c>
      <c r="F8" s="19">
        <v>3111</v>
      </c>
      <c r="G8" s="12" t="s">
        <v>14</v>
      </c>
    </row>
    <row r="9" spans="2:7" hidden="1" x14ac:dyDescent="0.25">
      <c r="B9" s="15"/>
      <c r="D9" s="16"/>
      <c r="E9" s="10"/>
      <c r="F9" s="19">
        <v>3114</v>
      </c>
      <c r="G9" s="12" t="s">
        <v>15</v>
      </c>
    </row>
    <row r="10" spans="2:7" hidden="1" x14ac:dyDescent="0.25">
      <c r="B10" s="15"/>
      <c r="D10" s="16"/>
      <c r="E10" s="10"/>
      <c r="F10" s="19">
        <v>3121</v>
      </c>
      <c r="G10" s="12" t="s">
        <v>16</v>
      </c>
    </row>
    <row r="11" spans="2:7" x14ac:dyDescent="0.25">
      <c r="B11" s="15"/>
      <c r="D11" s="16"/>
      <c r="E11" s="10">
        <v>193</v>
      </c>
      <c r="F11" s="19">
        <v>3122</v>
      </c>
      <c r="G11" s="12" t="s">
        <v>26</v>
      </c>
    </row>
    <row r="12" spans="2:7" hidden="1" x14ac:dyDescent="0.25">
      <c r="B12" s="15"/>
      <c r="D12" s="16"/>
      <c r="E12" s="10"/>
      <c r="F12" s="19">
        <v>3132</v>
      </c>
      <c r="G12" s="12" t="s">
        <v>20</v>
      </c>
    </row>
    <row r="13" spans="2:7" x14ac:dyDescent="0.25">
      <c r="B13" s="15"/>
      <c r="D13" s="16"/>
      <c r="E13" s="10">
        <v>4298.1099999999997</v>
      </c>
      <c r="F13" s="19">
        <v>3141</v>
      </c>
      <c r="G13" s="12" t="s">
        <v>27</v>
      </c>
    </row>
    <row r="14" spans="2:7" x14ac:dyDescent="0.25">
      <c r="B14" s="15"/>
      <c r="D14" s="16"/>
      <c r="E14" s="10">
        <v>8388.11</v>
      </c>
      <c r="F14" s="19">
        <v>3151</v>
      </c>
      <c r="G14" s="12" t="s">
        <v>28</v>
      </c>
    </row>
    <row r="15" spans="2:7" x14ac:dyDescent="0.25">
      <c r="B15" s="15"/>
      <c r="D15" s="16"/>
      <c r="E15" s="10">
        <v>6332.26</v>
      </c>
      <c r="F15" s="19">
        <v>3162</v>
      </c>
      <c r="G15" s="12" t="s">
        <v>29</v>
      </c>
    </row>
    <row r="16" spans="2:7" x14ac:dyDescent="0.25">
      <c r="B16" s="7"/>
      <c r="C16" s="8"/>
      <c r="D16" s="9"/>
      <c r="E16" s="10"/>
      <c r="F16" s="19">
        <v>31711</v>
      </c>
      <c r="G16" s="12" t="s">
        <v>30</v>
      </c>
    </row>
    <row r="17" spans="2:7" ht="18.75" customHeight="1" x14ac:dyDescent="0.25">
      <c r="B17" s="21">
        <v>31</v>
      </c>
      <c r="E17" s="22">
        <f>SUM(E8:E16)</f>
        <v>48513.450000000004</v>
      </c>
    </row>
    <row r="18" spans="2:7" ht="18.75" customHeight="1" x14ac:dyDescent="0.25"/>
    <row r="19" spans="2:7" hidden="1" x14ac:dyDescent="0.25">
      <c r="B19" s="11"/>
      <c r="C19" s="11"/>
      <c r="D19" s="11"/>
      <c r="E19" s="17"/>
      <c r="F19" s="19">
        <v>3211</v>
      </c>
      <c r="G19" s="13" t="s">
        <v>17</v>
      </c>
    </row>
    <row r="20" spans="2:7" x14ac:dyDescent="0.25">
      <c r="B20" s="19"/>
      <c r="C20" s="11"/>
      <c r="D20" s="11"/>
      <c r="E20" s="17">
        <v>734.8</v>
      </c>
      <c r="F20" s="19">
        <v>3212</v>
      </c>
      <c r="G20" s="13" t="s">
        <v>31</v>
      </c>
    </row>
    <row r="21" spans="2:7" x14ac:dyDescent="0.25">
      <c r="B21" s="24" t="s">
        <v>78</v>
      </c>
      <c r="C21" s="11" t="s">
        <v>77</v>
      </c>
      <c r="D21" s="11" t="s">
        <v>36</v>
      </c>
      <c r="E21" s="17">
        <v>16.8</v>
      </c>
      <c r="F21" s="19">
        <v>3221</v>
      </c>
      <c r="G21" s="13" t="s">
        <v>23</v>
      </c>
    </row>
    <row r="22" spans="2:7" x14ac:dyDescent="0.25">
      <c r="B22" s="24">
        <v>95970838123</v>
      </c>
      <c r="C22" s="11" t="s">
        <v>32</v>
      </c>
      <c r="D22" s="11" t="s">
        <v>37</v>
      </c>
      <c r="E22" s="17">
        <v>88.31</v>
      </c>
      <c r="F22" s="19">
        <v>3221</v>
      </c>
      <c r="G22" s="13" t="s">
        <v>23</v>
      </c>
    </row>
    <row r="23" spans="2:7" x14ac:dyDescent="0.25">
      <c r="B23" s="24" t="s">
        <v>40</v>
      </c>
      <c r="C23" s="25" t="s">
        <v>39</v>
      </c>
      <c r="D23" s="11" t="s">
        <v>36</v>
      </c>
      <c r="E23" s="17">
        <v>73.260000000000005</v>
      </c>
      <c r="F23" s="19">
        <v>3223</v>
      </c>
      <c r="G23" s="13" t="s">
        <v>12</v>
      </c>
    </row>
    <row r="24" spans="2:7" x14ac:dyDescent="0.25">
      <c r="B24" s="24" t="s">
        <v>100</v>
      </c>
      <c r="C24" s="11" t="s">
        <v>101</v>
      </c>
      <c r="D24" s="11" t="s">
        <v>36</v>
      </c>
      <c r="E24" s="17">
        <v>4.18</v>
      </c>
      <c r="F24" s="19">
        <v>3223</v>
      </c>
      <c r="G24" s="13" t="s">
        <v>12</v>
      </c>
    </row>
    <row r="25" spans="2:7" x14ac:dyDescent="0.25">
      <c r="B25" s="24" t="s">
        <v>1</v>
      </c>
      <c r="C25" s="25" t="s">
        <v>38</v>
      </c>
      <c r="D25" s="11" t="s">
        <v>36</v>
      </c>
      <c r="E25" s="17">
        <v>2328.37</v>
      </c>
      <c r="F25" s="19">
        <v>3223</v>
      </c>
      <c r="G25" s="13" t="s">
        <v>12</v>
      </c>
    </row>
    <row r="26" spans="2:7" x14ac:dyDescent="0.25">
      <c r="B26" s="24">
        <v>49588737349</v>
      </c>
      <c r="C26" s="11" t="s">
        <v>33</v>
      </c>
      <c r="D26" s="11" t="s">
        <v>36</v>
      </c>
      <c r="E26" s="34">
        <v>129</v>
      </c>
      <c r="F26" s="19">
        <v>3225</v>
      </c>
      <c r="G26" s="13" t="s">
        <v>44</v>
      </c>
    </row>
    <row r="27" spans="2:7" x14ac:dyDescent="0.25">
      <c r="B27" s="24" t="s">
        <v>3</v>
      </c>
      <c r="C27" s="25" t="s">
        <v>45</v>
      </c>
      <c r="D27" s="11" t="s">
        <v>36</v>
      </c>
      <c r="E27" s="17">
        <v>99.94</v>
      </c>
      <c r="F27" s="19">
        <v>3231</v>
      </c>
      <c r="G27" s="13" t="s">
        <v>22</v>
      </c>
    </row>
    <row r="28" spans="2:7" x14ac:dyDescent="0.25">
      <c r="B28" s="24" t="s">
        <v>5</v>
      </c>
      <c r="C28" s="25" t="s">
        <v>46</v>
      </c>
      <c r="D28" s="11" t="s">
        <v>36</v>
      </c>
      <c r="E28" s="17">
        <v>60.88</v>
      </c>
      <c r="F28" s="19">
        <v>3231</v>
      </c>
      <c r="G28" s="13" t="s">
        <v>22</v>
      </c>
    </row>
    <row r="29" spans="2:7" x14ac:dyDescent="0.25">
      <c r="B29" s="24" t="s">
        <v>48</v>
      </c>
      <c r="C29" s="25" t="s">
        <v>47</v>
      </c>
      <c r="D29" s="11" t="s">
        <v>36</v>
      </c>
      <c r="E29" s="17">
        <f>42.23+212.28</f>
        <v>254.51</v>
      </c>
      <c r="F29" s="19">
        <v>3231</v>
      </c>
      <c r="G29" s="13" t="s">
        <v>22</v>
      </c>
    </row>
    <row r="30" spans="2:7" x14ac:dyDescent="0.25">
      <c r="B30" s="24">
        <v>49588737349</v>
      </c>
      <c r="C30" s="11" t="s">
        <v>33</v>
      </c>
      <c r="D30" s="11" t="s">
        <v>36</v>
      </c>
      <c r="E30" s="35">
        <f>600+633.2</f>
        <v>1233.2</v>
      </c>
      <c r="F30" s="19">
        <v>3232</v>
      </c>
      <c r="G30" s="13" t="s">
        <v>21</v>
      </c>
    </row>
    <row r="31" spans="2:7" x14ac:dyDescent="0.25">
      <c r="B31" s="24">
        <v>20945500325</v>
      </c>
      <c r="C31" s="25" t="s">
        <v>50</v>
      </c>
      <c r="D31" s="11" t="s">
        <v>36</v>
      </c>
      <c r="E31" s="17">
        <v>132.06</v>
      </c>
      <c r="F31" s="19">
        <v>3232</v>
      </c>
      <c r="G31" s="13" t="s">
        <v>21</v>
      </c>
    </row>
    <row r="32" spans="2:7" x14ac:dyDescent="0.25">
      <c r="B32" s="24" t="s">
        <v>54</v>
      </c>
      <c r="C32" s="25" t="s">
        <v>53</v>
      </c>
      <c r="D32" s="23" t="s">
        <v>49</v>
      </c>
      <c r="E32" s="17">
        <v>34.409999999999997</v>
      </c>
      <c r="F32" s="19">
        <v>3234</v>
      </c>
      <c r="G32" s="13" t="s">
        <v>13</v>
      </c>
    </row>
    <row r="33" spans="2:7" x14ac:dyDescent="0.25">
      <c r="B33" s="28">
        <v>84218628128</v>
      </c>
      <c r="C33" s="25" t="s">
        <v>55</v>
      </c>
      <c r="D33" s="23" t="s">
        <v>49</v>
      </c>
      <c r="E33" s="17">
        <f>47.05+7.38</f>
        <v>54.43</v>
      </c>
      <c r="F33" s="19">
        <v>3234</v>
      </c>
      <c r="G33" s="13" t="s">
        <v>13</v>
      </c>
    </row>
    <row r="34" spans="2:7" x14ac:dyDescent="0.25">
      <c r="B34" s="24" t="s">
        <v>57</v>
      </c>
      <c r="C34" s="25" t="s">
        <v>56</v>
      </c>
      <c r="D34" s="23" t="s">
        <v>58</v>
      </c>
      <c r="E34" s="17">
        <v>23.9</v>
      </c>
      <c r="F34" s="19">
        <v>3234</v>
      </c>
      <c r="G34" s="13" t="s">
        <v>13</v>
      </c>
    </row>
    <row r="35" spans="2:7" x14ac:dyDescent="0.25">
      <c r="B35" s="28" t="s">
        <v>60</v>
      </c>
      <c r="C35" s="25" t="s">
        <v>59</v>
      </c>
      <c r="D35" s="23" t="s">
        <v>36</v>
      </c>
      <c r="E35" s="17">
        <v>116.54</v>
      </c>
      <c r="F35" s="19">
        <v>3235</v>
      </c>
      <c r="G35" s="13" t="s">
        <v>11</v>
      </c>
    </row>
    <row r="36" spans="2:7" x14ac:dyDescent="0.25">
      <c r="B36" s="28" t="s">
        <v>62</v>
      </c>
      <c r="C36" s="25" t="s">
        <v>61</v>
      </c>
      <c r="D36" s="23" t="s">
        <v>63</v>
      </c>
      <c r="E36" s="17">
        <v>41.48</v>
      </c>
      <c r="F36" s="19">
        <v>3238</v>
      </c>
      <c r="G36" s="13" t="s">
        <v>10</v>
      </c>
    </row>
    <row r="37" spans="2:7" x14ac:dyDescent="0.25">
      <c r="B37" s="28" t="s">
        <v>4</v>
      </c>
      <c r="C37" s="25" t="s">
        <v>64</v>
      </c>
      <c r="D37" s="23" t="s">
        <v>36</v>
      </c>
      <c r="E37" s="17">
        <v>2.83</v>
      </c>
      <c r="F37" s="19">
        <v>3238</v>
      </c>
      <c r="G37" s="13" t="s">
        <v>10</v>
      </c>
    </row>
    <row r="38" spans="2:7" x14ac:dyDescent="0.25">
      <c r="B38" s="28" t="s">
        <v>80</v>
      </c>
      <c r="C38" s="27" t="s">
        <v>79</v>
      </c>
      <c r="D38" s="23" t="s">
        <v>49</v>
      </c>
      <c r="E38" s="17">
        <v>25</v>
      </c>
      <c r="F38" s="19">
        <v>3239</v>
      </c>
      <c r="G38" s="13" t="s">
        <v>9</v>
      </c>
    </row>
    <row r="39" spans="2:7" x14ac:dyDescent="0.25">
      <c r="B39" s="28" t="s">
        <v>87</v>
      </c>
      <c r="C39" s="36" t="s">
        <v>86</v>
      </c>
      <c r="D39" s="23" t="s">
        <v>49</v>
      </c>
      <c r="E39" s="17">
        <v>9</v>
      </c>
      <c r="F39" s="19">
        <v>3239</v>
      </c>
      <c r="G39" s="13" t="s">
        <v>9</v>
      </c>
    </row>
    <row r="40" spans="2:7" x14ac:dyDescent="0.25">
      <c r="B40" s="24">
        <v>95970838123</v>
      </c>
      <c r="C40" s="11" t="s">
        <v>32</v>
      </c>
      <c r="D40" s="11" t="s">
        <v>37</v>
      </c>
      <c r="E40" s="17">
        <v>50.68</v>
      </c>
      <c r="F40" s="19">
        <v>3293</v>
      </c>
      <c r="G40" s="13" t="s">
        <v>65</v>
      </c>
    </row>
    <row r="41" spans="2:7" x14ac:dyDescent="0.25">
      <c r="B41" s="24" t="s">
        <v>67</v>
      </c>
      <c r="C41" s="25" t="s">
        <v>66</v>
      </c>
      <c r="D41" s="23" t="s">
        <v>49</v>
      </c>
      <c r="E41" s="17">
        <v>36</v>
      </c>
      <c r="F41" s="19">
        <v>3293</v>
      </c>
      <c r="G41" s="13" t="s">
        <v>65</v>
      </c>
    </row>
    <row r="42" spans="2:7" x14ac:dyDescent="0.25">
      <c r="B42" s="28" t="s">
        <v>2</v>
      </c>
      <c r="C42" s="25" t="s">
        <v>70</v>
      </c>
      <c r="D42" s="23" t="s">
        <v>36</v>
      </c>
      <c r="E42" s="17">
        <v>31.86</v>
      </c>
      <c r="F42" s="19">
        <v>3295</v>
      </c>
      <c r="G42" s="13" t="s">
        <v>92</v>
      </c>
    </row>
    <row r="43" spans="2:7" x14ac:dyDescent="0.25">
      <c r="B43" s="24">
        <v>11848400362</v>
      </c>
      <c r="C43" s="25" t="s">
        <v>69</v>
      </c>
      <c r="D43" s="23" t="s">
        <v>58</v>
      </c>
      <c r="E43" s="17">
        <v>9.5500000000000007</v>
      </c>
      <c r="F43" s="19">
        <v>3295</v>
      </c>
      <c r="G43" s="13" t="s">
        <v>92</v>
      </c>
    </row>
    <row r="44" spans="2:7" x14ac:dyDescent="0.25">
      <c r="B44" s="28" t="s">
        <v>4</v>
      </c>
      <c r="C44" s="25" t="s">
        <v>64</v>
      </c>
      <c r="D44" s="23" t="s">
        <v>36</v>
      </c>
      <c r="E44" s="17">
        <f>8.3+8.3</f>
        <v>16.600000000000001</v>
      </c>
      <c r="F44" s="19">
        <v>3299</v>
      </c>
      <c r="G44" s="13" t="s">
        <v>68</v>
      </c>
    </row>
    <row r="45" spans="2:7" x14ac:dyDescent="0.25">
      <c r="B45" s="26">
        <v>32</v>
      </c>
      <c r="E45" s="22">
        <f>SUM(E19:E44)</f>
        <v>5607.59</v>
      </c>
    </row>
    <row r="46" spans="2:7" x14ac:dyDescent="0.25">
      <c r="B46" s="1"/>
    </row>
    <row r="47" spans="2:7" x14ac:dyDescent="0.25">
      <c r="B47" s="24" t="s">
        <v>73</v>
      </c>
      <c r="C47" s="25" t="s">
        <v>72</v>
      </c>
      <c r="D47" s="11" t="s">
        <v>74</v>
      </c>
      <c r="E47" s="17">
        <v>53.18</v>
      </c>
      <c r="F47" s="19">
        <v>3431</v>
      </c>
      <c r="G47" s="13" t="s">
        <v>71</v>
      </c>
    </row>
    <row r="48" spans="2:7" x14ac:dyDescent="0.25">
      <c r="B48" s="26">
        <v>34</v>
      </c>
      <c r="C48" s="4"/>
      <c r="E48" s="22">
        <f>SUM(E47)</f>
        <v>53.18</v>
      </c>
    </row>
    <row r="49" spans="2:7" x14ac:dyDescent="0.25">
      <c r="C49" s="4"/>
    </row>
    <row r="50" spans="2:7" x14ac:dyDescent="0.25">
      <c r="B50" s="24">
        <v>49588737349</v>
      </c>
      <c r="C50" s="11" t="s">
        <v>33</v>
      </c>
      <c r="D50" s="11" t="s">
        <v>36</v>
      </c>
      <c r="E50" s="17">
        <v>964.66</v>
      </c>
      <c r="F50" s="19">
        <v>4221</v>
      </c>
      <c r="G50" s="13" t="s">
        <v>75</v>
      </c>
    </row>
    <row r="51" spans="2:7" x14ac:dyDescent="0.25">
      <c r="B51" s="24" t="s">
        <v>104</v>
      </c>
      <c r="C51" s="36" t="s">
        <v>102</v>
      </c>
      <c r="D51" s="11" t="s">
        <v>103</v>
      </c>
      <c r="E51" s="17">
        <v>29.9</v>
      </c>
      <c r="F51" s="19">
        <v>4241</v>
      </c>
      <c r="G51" s="13" t="s">
        <v>76</v>
      </c>
    </row>
    <row r="52" spans="2:7" x14ac:dyDescent="0.25">
      <c r="B52" s="24" t="s">
        <v>106</v>
      </c>
      <c r="C52" s="36" t="s">
        <v>105</v>
      </c>
      <c r="D52" s="11" t="s">
        <v>36</v>
      </c>
      <c r="E52" s="17">
        <v>45</v>
      </c>
      <c r="F52" s="19">
        <v>4241</v>
      </c>
      <c r="G52" s="13" t="s">
        <v>76</v>
      </c>
    </row>
    <row r="53" spans="2:7" x14ac:dyDescent="0.25">
      <c r="B53" s="26">
        <v>42</v>
      </c>
      <c r="E53" s="22">
        <f>SUM(E50:E52)</f>
        <v>1039.56</v>
      </c>
    </row>
    <row r="54" spans="2:7" x14ac:dyDescent="0.25">
      <c r="E54" s="2"/>
    </row>
    <row r="55" spans="2:7" x14ac:dyDescent="0.25">
      <c r="E55" s="2"/>
    </row>
    <row r="56" spans="2:7" x14ac:dyDescent="0.25">
      <c r="E56" s="2"/>
    </row>
    <row r="57" spans="2:7" x14ac:dyDescent="0.25">
      <c r="E57" s="2"/>
    </row>
    <row r="58" spans="2:7" x14ac:dyDescent="0.25">
      <c r="E58" s="2"/>
    </row>
    <row r="59" spans="2:7" x14ac:dyDescent="0.25">
      <c r="E59" s="2"/>
    </row>
    <row r="60" spans="2:7" x14ac:dyDescent="0.25">
      <c r="E60" s="2"/>
    </row>
    <row r="61" spans="2:7" x14ac:dyDescent="0.25">
      <c r="E61" s="2"/>
    </row>
    <row r="62" spans="2:7" x14ac:dyDescent="0.25">
      <c r="E62" s="2"/>
    </row>
    <row r="63" spans="2:7" x14ac:dyDescent="0.25">
      <c r="E63" s="2"/>
    </row>
    <row r="64" spans="2:7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</sheetData>
  <sheetProtection algorithmName="SHA-512" hashValue="cwGL6poSrzh1yJ1tK5MwCeCG7D9zR47N22wZmAc4IUNL8NDoNXkHt2INuo9lwfkBDjEcFYJs4WT85rzIY3EYxg==" saltValue="rcFbPapH2TnOO9EJkjr3WQ==" spinCount="100000" sheet="1" objects="1" scenarios="1"/>
  <pageMargins left="0.7" right="0.7" top="0.75" bottom="0.75" header="0.3" footer="0.3"/>
  <pageSetup paperSize="9" scale="70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01-26</vt:lpstr>
      <vt:lpstr>02-26</vt:lpstr>
      <vt:lpstr>03-26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 Semialjac</dc:creator>
  <cp:lastModifiedBy>Dalibor Hodalj</cp:lastModifiedBy>
  <cp:lastPrinted>2026-02-09T13:06:43Z</cp:lastPrinted>
  <dcterms:created xsi:type="dcterms:W3CDTF">2015-06-05T18:19:34Z</dcterms:created>
  <dcterms:modified xsi:type="dcterms:W3CDTF">2026-04-14T08:21:42Z</dcterms:modified>
</cp:coreProperties>
</file>